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<sst xmlns="http://schemas.openxmlformats.org/spreadsheetml/2006/main" count="41" uniqueCount="30">
  <si>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профиль</t>
  </si>
  <si>
    <t>периметр</t>
  </si>
  <si>
    <t>кол-во петль</t>
  </si>
  <si>
    <t>кол-во фасадов</t>
  </si>
  <si>
    <t>общий метраж</t>
  </si>
  <si>
    <t>стоимость профиля</t>
  </si>
  <si>
    <t>стоимость фасада без вставки</t>
  </si>
  <si>
    <t>стоимость стекла пескоструйн.</t>
  </si>
  <si>
    <t>стоимость фасада со стеклом</t>
  </si>
  <si>
    <t>ширина/ мм</t>
  </si>
  <si>
    <t>высота/ мм</t>
  </si>
  <si>
    <t>мм</t>
  </si>
  <si>
    <t>шт.</t>
  </si>
  <si>
    <t>$</t>
  </si>
  <si>
    <t>PROF1 АЛЮМИНИЙ (2364)</t>
  </si>
  <si>
    <t>PROF2 АЛЮМИНИЙ (2357)</t>
  </si>
  <si>
    <t>PROF3 АЛЮМИНИЙ (2363)</t>
  </si>
  <si>
    <t xml:space="preserve">PROF1 ВЕНГЕ глянец ( 2364) </t>
  </si>
  <si>
    <t>PROF1 ЗОЛОТО мат. (2364)</t>
  </si>
  <si>
    <t>PROF1 ХРОМ глянец (2364)</t>
  </si>
  <si>
    <t>PROF1 ЧЕРНЫЙ мат. (2364)</t>
  </si>
  <si>
    <t>PROF1 Белый глянец (2364)</t>
  </si>
  <si>
    <t>PROF1 черный глянец (2364)</t>
  </si>
  <si>
    <t>КУРС ВАЛЮТ: ЦБ РФ + 2,5%</t>
  </si>
  <si>
    <t xml:space="preserve">Расчет алюминиевых фасадов (USD) </t>
  </si>
  <si>
    <t>стоимость зеркала</t>
  </si>
  <si>
    <t>стоимость фасада с зеркалом</t>
  </si>
  <si>
    <t>нет</t>
  </si>
  <si>
    <t>на складе</t>
  </si>
  <si>
    <t xml:space="preserve">Заполнить выделенные ячейки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</si>
</sst>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Border="1" applyAlignment="1">
      <alignment horizontal="right" vertical="top"/>
    </xf>
    <xf numFmtId="2" fontId="2" fillId="0" borderId="0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 textRotation="45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2" fontId="5" fillId="3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2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2" fontId="5" fillId="3" borderId="14" xfId="0" applyNumberFormat="1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/>
    </xf>
    <xf numFmtId="2" fontId="5" fillId="3" borderId="17" xfId="0" applyNumberFormat="1" applyFont="1" applyFill="1" applyBorder="1" applyAlignment="1">
      <alignment horizontal="center"/>
    </xf>
    <xf numFmtId="2" fontId="5" fillId="3" borderId="18" xfId="0" applyNumberFormat="1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2" fontId="5" fillId="3" borderId="21" xfId="0" applyNumberFormat="1" applyFont="1" applyFill="1" applyBorder="1" applyAlignment="1">
      <alignment horizontal="center"/>
    </xf>
    <xf numFmtId="2" fontId="5" fillId="3" borderId="22" xfId="0" applyNumberFormat="1" applyFont="1" applyFill="1" applyBorder="1" applyAlignment="1">
      <alignment horizontal="center"/>
    </xf>
    <xf numFmtId="0" fontId="2" fillId="3" borderId="20" xfId="0" applyNumberFormat="1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 vertical="center"/>
    </xf>
    <xf numFmtId="2" fontId="5" fillId="3" borderId="16" xfId="0" applyNumberFormat="1" applyFont="1" applyFill="1" applyBorder="1" applyAlignment="1">
      <alignment horizontal="center" vertical="center"/>
    </xf>
    <xf numFmtId="2" fontId="5" fillId="3" borderId="17" xfId="0" applyNumberFormat="1" applyFont="1" applyFill="1" applyBorder="1" applyAlignment="1">
      <alignment horizontal="center" vertical="center"/>
    </xf>
    <xf numFmtId="2" fontId="5" fillId="3" borderId="18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2" fontId="5" fillId="3" borderId="10" xfId="0" applyNumberFormat="1" applyFont="1" applyFill="1" applyBorder="1" applyAlignment="1">
      <alignment horizontal="center" vertical="center"/>
    </xf>
    <xf numFmtId="2" fontId="5" fillId="3" borderId="11" xfId="0" applyNumberFormat="1" applyFont="1" applyFill="1" applyBorder="1" applyAlignment="1">
      <alignment horizontal="center"/>
    </xf>
    <xf numFmtId="2" fontId="5" fillId="3" borderId="27" xfId="0" applyNumberFormat="1" applyFont="1" applyFill="1" applyBorder="1" applyAlignment="1">
      <alignment horizontal="center"/>
    </xf>
    <xf numFmtId="2" fontId="5" fillId="0" borderId="27" xfId="0" applyNumberFormat="1" applyFont="1" applyBorder="1" applyAlignment="1">
      <alignment horizontal="center" vertical="center"/>
    </xf>
    <xf numFmtId="2" fontId="5" fillId="3" borderId="27" xfId="0" applyNumberFormat="1" applyFont="1" applyFill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2" fontId="5" fillId="3" borderId="32" xfId="0" applyNumberFormat="1" applyFont="1" applyFill="1" applyBorder="1" applyAlignment="1">
      <alignment horizontal="center"/>
    </xf>
    <xf numFmtId="2" fontId="5" fillId="3" borderId="28" xfId="0" applyNumberFormat="1" applyFont="1" applyFill="1" applyBorder="1" applyAlignment="1">
      <alignment horizontal="center" vertical="center"/>
    </xf>
    <xf numFmtId="2" fontId="5" fillId="3" borderId="28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left"/>
    </xf>
    <xf numFmtId="2" fontId="5" fillId="3" borderId="34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5" fillId="0" borderId="35" xfId="0" applyNumberFormat="1" applyFont="1" applyBorder="1" applyAlignment="1">
      <alignment horizontal="left" vertical="center"/>
    </xf>
    <xf numFmtId="2" fontId="5" fillId="3" borderId="24" xfId="0" applyNumberFormat="1" applyFont="1" applyFill="1" applyBorder="1" applyAlignment="1">
      <alignment horizontal="center"/>
    </xf>
    <xf numFmtId="2" fontId="5" fillId="3" borderId="24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/>
    </xf>
    <xf numFmtId="2" fontId="5" fillId="7" borderId="15" xfId="0" applyNumberFormat="1" applyFont="1" applyFill="1" applyBorder="1" applyAlignment="1">
      <alignment horizontal="center" vertical="center"/>
    </xf>
    <xf numFmtId="2" fontId="5" fillId="7" borderId="28" xfId="0" applyNumberFormat="1" applyFont="1" applyFill="1" applyBorder="1" applyAlignment="1">
      <alignment horizontal="center" vertical="center"/>
    </xf>
    <xf numFmtId="2" fontId="5" fillId="7" borderId="18" xfId="0" applyNumberFormat="1" applyFont="1" applyFill="1" applyBorder="1" applyAlignment="1">
      <alignment horizontal="center" vertical="center"/>
    </xf>
    <xf numFmtId="2" fontId="5" fillId="7" borderId="27" xfId="0" applyNumberFormat="1" applyFont="1" applyFill="1" applyBorder="1" applyAlignment="1">
      <alignment horizontal="center" vertical="center"/>
    </xf>
    <xf numFmtId="2" fontId="5" fillId="7" borderId="16" xfId="0" applyNumberFormat="1" applyFont="1" applyFill="1" applyBorder="1" applyAlignment="1">
      <alignment horizontal="center" vertical="center"/>
    </xf>
    <xf numFmtId="0" fontId="0" fillId="7" borderId="20" xfId="0" applyFill="1" applyBorder="1" applyAlignment="1">
      <alignment horizontal="left"/>
    </xf>
    <xf numFmtId="0" fontId="2" fillId="7" borderId="20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2" fontId="5" fillId="2" borderId="28" xfId="0" applyNumberFormat="1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 vertical="center"/>
    </xf>
    <xf numFmtId="2" fontId="5" fillId="2" borderId="38" xfId="0" applyNumberFormat="1" applyFont="1" applyFill="1" applyBorder="1" applyAlignment="1">
      <alignment horizontal="center" vertical="center"/>
    </xf>
    <xf numFmtId="2" fontId="5" fillId="2" borderId="39" xfId="0" applyNumberFormat="1" applyFont="1" applyFill="1" applyBorder="1" applyAlignment="1">
      <alignment horizontal="center" vertical="center"/>
    </xf>
    <xf numFmtId="2" fontId="5" fillId="2" borderId="37" xfId="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left"/>
    </xf>
    <xf numFmtId="0" fontId="2" fillId="2" borderId="19" xfId="0" applyNumberFormat="1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2" fontId="5" fillId="5" borderId="41" xfId="0" applyNumberFormat="1" applyFont="1" applyFill="1" applyBorder="1" applyAlignment="1">
      <alignment horizontal="center" vertical="center"/>
    </xf>
    <xf numFmtId="2" fontId="5" fillId="5" borderId="42" xfId="0" applyNumberFormat="1" applyFont="1" applyFill="1" applyBorder="1" applyAlignment="1">
      <alignment horizontal="center" vertical="center"/>
    </xf>
    <xf numFmtId="2" fontId="5" fillId="5" borderId="43" xfId="0" applyNumberFormat="1" applyFont="1" applyFill="1" applyBorder="1" applyAlignment="1">
      <alignment horizontal="center" vertical="center"/>
    </xf>
    <xf numFmtId="2" fontId="5" fillId="5" borderId="39" xfId="0" applyNumberFormat="1" applyFont="1" applyFill="1" applyBorder="1" applyAlignment="1">
      <alignment horizontal="center" vertical="center"/>
    </xf>
    <xf numFmtId="2" fontId="5" fillId="5" borderId="44" xfId="0" applyNumberFormat="1" applyFont="1" applyFill="1" applyBorder="1" applyAlignment="1">
      <alignment horizontal="center" vertical="center"/>
    </xf>
    <xf numFmtId="0" fontId="0" fillId="5" borderId="19" xfId="0" applyFill="1" applyBorder="1" applyAlignment="1">
      <alignment horizontal="left"/>
    </xf>
    <xf numFmtId="0" fontId="2" fillId="5" borderId="1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3" borderId="0" xfId="0" applyFont="1" applyFill="1" applyBorder="1" applyAlignment="1">
      <alignment/>
    </xf>
    <xf numFmtId="0" fontId="0" fillId="3" borderId="0" xfId="0" applyFill="1" applyBorder="1" applyAlignment="1">
      <alignment horizontal="left"/>
    </xf>
    <xf numFmtId="0" fontId="5" fillId="3" borderId="1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5</xdr:row>
      <xdr:rowOff>38100</xdr:rowOff>
    </xdr:from>
    <xdr:to>
      <xdr:col>2</xdr:col>
      <xdr:colOff>800100</xdr:colOff>
      <xdr:row>11</xdr:row>
      <xdr:rowOff>19050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323975"/>
          <a:ext cx="828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17</xdr:row>
      <xdr:rowOff>57150</xdr:rowOff>
    </xdr:from>
    <xdr:to>
      <xdr:col>2</xdr:col>
      <xdr:colOff>800100</xdr:colOff>
      <xdr:row>21</xdr:row>
      <xdr:rowOff>76200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629025"/>
          <a:ext cx="1038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23</xdr:row>
      <xdr:rowOff>76200</xdr:rowOff>
    </xdr:from>
    <xdr:to>
      <xdr:col>2</xdr:col>
      <xdr:colOff>838200</xdr:colOff>
      <xdr:row>29</xdr:row>
      <xdr:rowOff>57150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791075"/>
          <a:ext cx="828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C2:AH58"/>
  <sheetViews>
    <sheetView tabSelected="1" zoomScalePageLayoutView="0" workbookViewId="0" topLeftCell="B1">
      <selection activeCell="J34" sqref="J34"/>
    </sheetView>
  </sheetViews>
  <sheetFormatPr defaultColWidth="4" defaultRowHeight="11.25"/>
  <cols>
    <col min="1" max="2" width="4" style="0" customWidth="1"/>
    <col min="3" max="3" width="15.16015625" style="1" customWidth="1"/>
    <col min="4" max="4" width="30.83203125" style="1" customWidth="1"/>
    <col min="5" max="5" width="12.33203125" style="1" customWidth="1"/>
    <col min="6" max="6" width="12.66015625" style="1" customWidth="1"/>
    <col min="7" max="7" width="11.5" style="1" customWidth="1"/>
    <col min="8" max="8" width="10.5" style="1" customWidth="1"/>
    <col min="9" max="9" width="10.66015625" style="1" customWidth="1"/>
    <col min="10" max="10" width="11.16015625" style="1" customWidth="1"/>
    <col min="11" max="11" width="10.33203125" style="1" customWidth="1"/>
    <col min="12" max="12" width="16.5" style="1" customWidth="1"/>
    <col min="13" max="13" width="14" style="1" customWidth="1"/>
    <col min="14" max="15" width="13.5" style="1" customWidth="1"/>
    <col min="16" max="16" width="15.16015625" style="1" customWidth="1"/>
    <col min="17" max="30" width="5.83203125" style="1" customWidth="1"/>
    <col min="31" max="46" width="5.83203125" style="0" customWidth="1"/>
  </cols>
  <sheetData>
    <row r="1" ht="15" customHeight="1"/>
    <row r="2" spans="4:32" ht="15" customHeight="1">
      <c r="D2" s="88" t="s">
        <v>24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39"/>
      <c r="P2" s="2"/>
      <c r="Q2" s="2"/>
      <c r="R2" s="2"/>
      <c r="S2" s="2"/>
      <c r="T2" s="2"/>
      <c r="U2" s="18"/>
      <c r="V2" s="18"/>
      <c r="W2" s="18"/>
      <c r="X2" s="18"/>
      <c r="Y2" s="18"/>
      <c r="Z2" s="18"/>
      <c r="AA2" s="18"/>
      <c r="AB2" s="18"/>
      <c r="AC2" s="18"/>
      <c r="AD2" s="18"/>
      <c r="AE2" s="23"/>
      <c r="AF2" s="23"/>
    </row>
    <row r="3" spans="4:32" ht="15" customHeight="1" thickBot="1">
      <c r="D3" s="123" t="s">
        <v>29</v>
      </c>
      <c r="E3" s="124"/>
      <c r="F3" s="124"/>
      <c r="G3" s="123"/>
      <c r="H3" s="124"/>
      <c r="I3" s="123"/>
      <c r="J3" s="2"/>
      <c r="K3" s="125"/>
      <c r="L3" s="2"/>
      <c r="M3" s="2"/>
      <c r="N3" s="2"/>
      <c r="O3" s="2"/>
      <c r="P3" s="2"/>
      <c r="Q3" s="2"/>
      <c r="R3" s="2"/>
      <c r="S3" s="2"/>
      <c r="T3" s="2"/>
      <c r="U3" s="18"/>
      <c r="V3" s="18"/>
      <c r="W3" s="18"/>
      <c r="X3" s="18"/>
      <c r="Y3" s="18"/>
      <c r="Z3" s="18"/>
      <c r="AA3" s="18"/>
      <c r="AB3" s="18"/>
      <c r="AC3" s="18"/>
      <c r="AD3" s="18"/>
      <c r="AE3" s="23"/>
      <c r="AF3" s="23"/>
    </row>
    <row r="4" spans="4:32" ht="41.25" customHeight="1" thickBot="1">
      <c r="D4" s="93" t="s">
        <v>0</v>
      </c>
      <c r="E4" s="126" t="s">
        <v>10</v>
      </c>
      <c r="F4" s="126" t="s">
        <v>9</v>
      </c>
      <c r="G4" s="66" t="s">
        <v>1</v>
      </c>
      <c r="H4" s="127" t="s">
        <v>3</v>
      </c>
      <c r="I4" s="67" t="s">
        <v>4</v>
      </c>
      <c r="J4" s="67" t="s">
        <v>5</v>
      </c>
      <c r="K4" s="127" t="s">
        <v>2</v>
      </c>
      <c r="L4" s="94" t="s">
        <v>6</v>
      </c>
      <c r="M4" s="67" t="s">
        <v>7</v>
      </c>
      <c r="N4" s="103" t="s">
        <v>8</v>
      </c>
      <c r="O4" s="67" t="s">
        <v>25</v>
      </c>
      <c r="P4" s="114" t="s">
        <v>26</v>
      </c>
      <c r="Q4" s="2"/>
      <c r="R4" s="2"/>
      <c r="S4" s="2"/>
      <c r="T4" s="2"/>
      <c r="U4" s="24"/>
      <c r="V4" s="24"/>
      <c r="W4" s="24"/>
      <c r="X4" s="24"/>
      <c r="Y4" s="24"/>
      <c r="Z4" s="24"/>
      <c r="AA4" s="24"/>
      <c r="AB4" s="24"/>
      <c r="AC4" s="24"/>
      <c r="AD4" s="24"/>
      <c r="AE4" s="23"/>
      <c r="AF4" s="23"/>
    </row>
    <row r="5" spans="4:32" ht="15" customHeight="1" thickBot="1">
      <c r="D5" s="32"/>
      <c r="E5" s="126" t="s">
        <v>11</v>
      </c>
      <c r="F5" s="126" t="s">
        <v>11</v>
      </c>
      <c r="G5" s="66" t="s">
        <v>11</v>
      </c>
      <c r="H5" s="127" t="s">
        <v>12</v>
      </c>
      <c r="I5" s="67" t="s">
        <v>11</v>
      </c>
      <c r="J5" s="67" t="s">
        <v>13</v>
      </c>
      <c r="K5" s="127" t="s">
        <v>12</v>
      </c>
      <c r="L5" s="94" t="s">
        <v>13</v>
      </c>
      <c r="M5" s="67" t="s">
        <v>13</v>
      </c>
      <c r="N5" s="104" t="s">
        <v>13</v>
      </c>
      <c r="O5" s="78" t="s">
        <v>13</v>
      </c>
      <c r="P5" s="115" t="s">
        <v>13</v>
      </c>
      <c r="Q5" s="2"/>
      <c r="R5" s="2"/>
      <c r="S5" s="2"/>
      <c r="T5" s="2"/>
      <c r="U5" s="24"/>
      <c r="V5" s="24"/>
      <c r="W5" s="24"/>
      <c r="X5" s="24"/>
      <c r="Y5" s="24"/>
      <c r="Z5" s="24"/>
      <c r="AA5" s="24"/>
      <c r="AB5" s="24"/>
      <c r="AC5" s="24"/>
      <c r="AD5" s="24"/>
      <c r="AE5" s="23"/>
      <c r="AF5" s="23"/>
    </row>
    <row r="6" spans="4:32" ht="15" customHeight="1">
      <c r="D6" s="69" t="s">
        <v>14</v>
      </c>
      <c r="E6" s="71"/>
      <c r="F6" s="33"/>
      <c r="G6" s="34">
        <f>SUM(E6,F6)*2</f>
        <v>0</v>
      </c>
      <c r="H6" s="47"/>
      <c r="I6" s="34">
        <f>SUM(G6)*H6</f>
        <v>0</v>
      </c>
      <c r="J6" s="34">
        <f>SUM(I6)/1000*5.08</f>
        <v>0</v>
      </c>
      <c r="K6" s="33"/>
      <c r="L6" s="95">
        <f aca="true" t="shared" si="0" ref="L6:L17">SUM(H6*5.6,J6,K6*0.42,H6*4.72)</f>
        <v>0</v>
      </c>
      <c r="M6" s="34">
        <f aca="true" t="shared" si="1" ref="M6:M17">SUM(E6)*F6/1000000*H6*12.4</f>
        <v>0</v>
      </c>
      <c r="N6" s="105">
        <f aca="true" t="shared" si="2" ref="N6:N27">SUM(H6*3.5,L6,M6)</f>
        <v>0</v>
      </c>
      <c r="O6" s="68">
        <f>SUM(G6)*H6/1000000*J6*15.5</f>
        <v>0</v>
      </c>
      <c r="P6" s="116">
        <f>SUM(O6*3.5,L6,O6)</f>
        <v>0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5"/>
      <c r="AF6" s="5"/>
    </row>
    <row r="7" spans="4:32" ht="15" customHeight="1">
      <c r="D7" s="70"/>
      <c r="E7" s="72"/>
      <c r="F7" s="35"/>
      <c r="G7" s="36">
        <f>SUM(E7,F7)*2</f>
        <v>0</v>
      </c>
      <c r="H7" s="48"/>
      <c r="I7" s="36">
        <f>SUM(G7)*H7</f>
        <v>0</v>
      </c>
      <c r="J7" s="36">
        <f>SUM(I7)/1000*5.08</f>
        <v>0</v>
      </c>
      <c r="K7" s="35"/>
      <c r="L7" s="96">
        <f t="shared" si="0"/>
        <v>0</v>
      </c>
      <c r="M7" s="36">
        <f t="shared" si="1"/>
        <v>0</v>
      </c>
      <c r="N7" s="106">
        <f t="shared" si="2"/>
        <v>0</v>
      </c>
      <c r="O7" s="36">
        <f aca="true" t="shared" si="3" ref="O7:O27">SUM(G7)*H7/1000000*J7*15.5</f>
        <v>0</v>
      </c>
      <c r="P7" s="117">
        <f aca="true" t="shared" si="4" ref="P7:P27">SUM(O7*3.5,L7,O7)</f>
        <v>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5"/>
      <c r="AF7" s="5"/>
    </row>
    <row r="8" spans="4:32" ht="15" customHeight="1">
      <c r="D8" s="70"/>
      <c r="E8" s="72"/>
      <c r="F8" s="35"/>
      <c r="G8" s="36">
        <f>SUM(E8,F8)*2</f>
        <v>0</v>
      </c>
      <c r="H8" s="48"/>
      <c r="I8" s="36">
        <f>SUM(G8)*H8</f>
        <v>0</v>
      </c>
      <c r="J8" s="36">
        <f>SUM(I8)/1000*5.08</f>
        <v>0</v>
      </c>
      <c r="K8" s="35"/>
      <c r="L8" s="96">
        <f t="shared" si="0"/>
        <v>0</v>
      </c>
      <c r="M8" s="36">
        <f t="shared" si="1"/>
        <v>0</v>
      </c>
      <c r="N8" s="106">
        <f t="shared" si="2"/>
        <v>0</v>
      </c>
      <c r="O8" s="36">
        <f t="shared" si="3"/>
        <v>0</v>
      </c>
      <c r="P8" s="117">
        <f t="shared" si="4"/>
        <v>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5"/>
      <c r="AF8" s="5"/>
    </row>
    <row r="9" spans="4:32" ht="15" customHeight="1">
      <c r="D9" s="80"/>
      <c r="E9" s="81"/>
      <c r="F9" s="82"/>
      <c r="G9" s="36">
        <f>SUM(E9,F9)*2</f>
        <v>0</v>
      </c>
      <c r="H9" s="48"/>
      <c r="I9" s="36">
        <f>SUM(G9)*H9</f>
        <v>0</v>
      </c>
      <c r="J9" s="36">
        <f>SUM(I9)/1000*5.08</f>
        <v>0</v>
      </c>
      <c r="K9" s="35"/>
      <c r="L9" s="96">
        <f>SUM(H9*5.6,J9,K9*0.42,H9*4.72)</f>
        <v>0</v>
      </c>
      <c r="M9" s="36">
        <f>SUM(E9)*F9/1000000*H9*12.4</f>
        <v>0</v>
      </c>
      <c r="N9" s="106">
        <f>SUM(H9*3.5,L9,M9)</f>
        <v>0</v>
      </c>
      <c r="O9" s="36">
        <f>SUM(G9)*H9/1000000*J9*15.5</f>
        <v>0</v>
      </c>
      <c r="P9" s="117">
        <f>SUM(O9*3.5,L9,O9)</f>
        <v>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5"/>
      <c r="AF9" s="5"/>
    </row>
    <row r="10" spans="4:32" ht="15" customHeight="1">
      <c r="D10" s="80"/>
      <c r="E10" s="81"/>
      <c r="F10" s="82"/>
      <c r="G10" s="36">
        <f>SUM(E10,F10)*2</f>
        <v>0</v>
      </c>
      <c r="H10" s="48"/>
      <c r="I10" s="36">
        <f>SUM(G10)*H10</f>
        <v>0</v>
      </c>
      <c r="J10" s="36">
        <f>SUM(I10)/1000*5.08</f>
        <v>0</v>
      </c>
      <c r="K10" s="35"/>
      <c r="L10" s="96">
        <f>SUM(H10*5.6,J10,K10*0.42,H10*4.72)</f>
        <v>0</v>
      </c>
      <c r="M10" s="36">
        <f>SUM(E10)*F10/1000000*H10*12.4</f>
        <v>0</v>
      </c>
      <c r="N10" s="106">
        <f>SUM(H10*3.5,L10,M10)</f>
        <v>0</v>
      </c>
      <c r="O10" s="36">
        <f>SUM(G10)*H10/1000000*J10*15.5</f>
        <v>0</v>
      </c>
      <c r="P10" s="117">
        <f>SUM(O10*3.5,L10,O10)</f>
        <v>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5"/>
      <c r="AF10" s="5"/>
    </row>
    <row r="11" spans="4:32" ht="15" customHeight="1" thickBot="1">
      <c r="D11" s="80"/>
      <c r="E11" s="81"/>
      <c r="F11" s="82"/>
      <c r="G11" s="76">
        <f>SUM(E11,F11)*2</f>
        <v>0</v>
      </c>
      <c r="H11" s="83"/>
      <c r="I11" s="76">
        <f>SUM(G11)*H11</f>
        <v>0</v>
      </c>
      <c r="J11" s="76">
        <f>SUM(I11)/1000*5.08</f>
        <v>0</v>
      </c>
      <c r="K11" s="82"/>
      <c r="L11" s="97">
        <f t="shared" si="0"/>
        <v>0</v>
      </c>
      <c r="M11" s="76">
        <f t="shared" si="1"/>
        <v>0</v>
      </c>
      <c r="N11" s="107">
        <f t="shared" si="2"/>
        <v>0</v>
      </c>
      <c r="O11" s="79">
        <f t="shared" si="3"/>
        <v>0</v>
      </c>
      <c r="P11" s="118">
        <f t="shared" si="4"/>
        <v>0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5"/>
      <c r="AF11" s="5"/>
    </row>
    <row r="12" spans="4:32" s="1" customFormat="1" ht="15" customHeight="1">
      <c r="D12" s="26" t="s">
        <v>15</v>
      </c>
      <c r="E12" s="53"/>
      <c r="F12" s="53"/>
      <c r="G12" s="40">
        <f aca="true" t="shared" si="5" ref="G12:G27">SUM(E12,F12)*2</f>
        <v>0</v>
      </c>
      <c r="H12" s="53"/>
      <c r="I12" s="40">
        <f aca="true" t="shared" si="6" ref="I12:I27">SUM(G12)*H12</f>
        <v>0</v>
      </c>
      <c r="J12" s="40">
        <f>SUM(I12)/1000*6.1</f>
        <v>0</v>
      </c>
      <c r="K12" s="62"/>
      <c r="L12" s="98">
        <f t="shared" si="0"/>
        <v>0</v>
      </c>
      <c r="M12" s="40">
        <f t="shared" si="1"/>
        <v>0</v>
      </c>
      <c r="N12" s="105">
        <f t="shared" si="2"/>
        <v>0</v>
      </c>
      <c r="O12" s="34">
        <f t="shared" si="3"/>
        <v>0</v>
      </c>
      <c r="P12" s="119">
        <f t="shared" si="4"/>
        <v>0</v>
      </c>
      <c r="Q12" s="2"/>
      <c r="R12" s="2"/>
      <c r="S12" s="2"/>
      <c r="T12" s="2"/>
      <c r="U12" s="2"/>
      <c r="V12" s="6"/>
      <c r="W12" s="6"/>
      <c r="X12" s="6"/>
      <c r="Y12" s="6"/>
      <c r="Z12" s="6"/>
      <c r="AA12" s="6"/>
      <c r="AB12" s="6"/>
      <c r="AC12" s="6"/>
      <c r="AD12" s="6"/>
      <c r="AE12" s="18"/>
      <c r="AF12" s="2"/>
    </row>
    <row r="13" spans="4:32" s="1" customFormat="1" ht="15" customHeight="1">
      <c r="D13" s="27"/>
      <c r="E13" s="48"/>
      <c r="F13" s="48"/>
      <c r="G13" s="36">
        <f t="shared" si="5"/>
        <v>0</v>
      </c>
      <c r="H13" s="48"/>
      <c r="I13" s="36">
        <f t="shared" si="6"/>
        <v>0</v>
      </c>
      <c r="J13" s="36">
        <f>SUM(I13)/1000*6.1</f>
        <v>0</v>
      </c>
      <c r="K13" s="35"/>
      <c r="L13" s="96">
        <f t="shared" si="0"/>
        <v>0</v>
      </c>
      <c r="M13" s="36">
        <f t="shared" si="1"/>
        <v>0</v>
      </c>
      <c r="N13" s="106">
        <f t="shared" si="2"/>
        <v>0</v>
      </c>
      <c r="O13" s="36">
        <f t="shared" si="3"/>
        <v>0</v>
      </c>
      <c r="P13" s="117">
        <f t="shared" si="4"/>
        <v>0</v>
      </c>
      <c r="Q13" s="2"/>
      <c r="R13" s="2"/>
      <c r="S13" s="2"/>
      <c r="T13" s="2"/>
      <c r="U13" s="2"/>
      <c r="V13" s="6"/>
      <c r="W13" s="6"/>
      <c r="X13" s="6"/>
      <c r="Y13" s="6"/>
      <c r="Z13" s="6"/>
      <c r="AA13" s="6"/>
      <c r="AB13" s="6"/>
      <c r="AC13" s="6"/>
      <c r="AD13" s="6"/>
      <c r="AE13" s="18"/>
      <c r="AF13" s="2"/>
    </row>
    <row r="14" spans="4:32" s="1" customFormat="1" ht="15" customHeight="1">
      <c r="D14" s="27"/>
      <c r="E14" s="48"/>
      <c r="F14" s="48"/>
      <c r="G14" s="36">
        <f>SUM(E14,F14)*2</f>
        <v>0</v>
      </c>
      <c r="H14" s="48"/>
      <c r="I14" s="36">
        <f>SUM(G14)*H14</f>
        <v>0</v>
      </c>
      <c r="J14" s="36">
        <f>SUM(I14)/1000*6.1</f>
        <v>0</v>
      </c>
      <c r="K14" s="35"/>
      <c r="L14" s="96">
        <f>SUM(H14*5.6,J14,K14*0.42,H14*4.72)</f>
        <v>0</v>
      </c>
      <c r="M14" s="36">
        <f>SUM(E14)*F14/1000000*H14*12.4</f>
        <v>0</v>
      </c>
      <c r="N14" s="106">
        <f>SUM(H14*3.5,L14,M14)</f>
        <v>0</v>
      </c>
      <c r="O14" s="36">
        <f>SUM(G14)*H14/1000000*J14*15.5</f>
        <v>0</v>
      </c>
      <c r="P14" s="117">
        <f>SUM(O14*3.5,L14,O14)</f>
        <v>0</v>
      </c>
      <c r="Q14" s="2"/>
      <c r="R14" s="2"/>
      <c r="S14" s="2"/>
      <c r="T14" s="2"/>
      <c r="U14" s="2"/>
      <c r="V14" s="6"/>
      <c r="W14" s="6"/>
      <c r="X14" s="6"/>
      <c r="Y14" s="6"/>
      <c r="Z14" s="6"/>
      <c r="AA14" s="6"/>
      <c r="AB14" s="6"/>
      <c r="AC14" s="6"/>
      <c r="AD14" s="6"/>
      <c r="AE14" s="18"/>
      <c r="AF14" s="2"/>
    </row>
    <row r="15" spans="4:32" s="1" customFormat="1" ht="15" customHeight="1">
      <c r="D15" s="27"/>
      <c r="E15" s="48"/>
      <c r="F15" s="48"/>
      <c r="G15" s="36">
        <f>SUM(E15,F15)*2</f>
        <v>0</v>
      </c>
      <c r="H15" s="48"/>
      <c r="I15" s="36">
        <f>SUM(G15)*H15</f>
        <v>0</v>
      </c>
      <c r="J15" s="36">
        <f>SUM(I15)/1000*6.1</f>
        <v>0</v>
      </c>
      <c r="K15" s="35"/>
      <c r="L15" s="96">
        <f>SUM(H15*5.6,J15,K15*0.42,H15*4.72)</f>
        <v>0</v>
      </c>
      <c r="M15" s="36">
        <f>SUM(E15)*F15/1000000*H15*12.4</f>
        <v>0</v>
      </c>
      <c r="N15" s="106">
        <f>SUM(H15*3.5,L15,M15)</f>
        <v>0</v>
      </c>
      <c r="O15" s="36">
        <f>SUM(G15)*H15/1000000*J15*15.5</f>
        <v>0</v>
      </c>
      <c r="P15" s="117">
        <f>SUM(O15*3.5,L15,O15)</f>
        <v>0</v>
      </c>
      <c r="Q15" s="2"/>
      <c r="R15" s="2"/>
      <c r="S15" s="2"/>
      <c r="T15" s="2"/>
      <c r="U15" s="2"/>
      <c r="V15" s="6"/>
      <c r="W15" s="6"/>
      <c r="X15" s="6"/>
      <c r="Y15" s="6"/>
      <c r="Z15" s="6"/>
      <c r="AA15" s="6"/>
      <c r="AB15" s="6"/>
      <c r="AC15" s="6"/>
      <c r="AD15" s="6"/>
      <c r="AE15" s="18"/>
      <c r="AF15" s="2"/>
    </row>
    <row r="16" spans="4:32" s="1" customFormat="1" ht="15" customHeight="1">
      <c r="D16" s="27"/>
      <c r="E16" s="48"/>
      <c r="F16" s="48"/>
      <c r="G16" s="36">
        <f t="shared" si="5"/>
        <v>0</v>
      </c>
      <c r="H16" s="48"/>
      <c r="I16" s="36">
        <f t="shared" si="6"/>
        <v>0</v>
      </c>
      <c r="J16" s="36">
        <f>SUM(I16)/1000*6.1</f>
        <v>0</v>
      </c>
      <c r="K16" s="35"/>
      <c r="L16" s="96">
        <f t="shared" si="0"/>
        <v>0</v>
      </c>
      <c r="M16" s="36">
        <f t="shared" si="1"/>
        <v>0</v>
      </c>
      <c r="N16" s="106">
        <f t="shared" si="2"/>
        <v>0</v>
      </c>
      <c r="O16" s="36">
        <f t="shared" si="3"/>
        <v>0</v>
      </c>
      <c r="P16" s="117">
        <f t="shared" si="4"/>
        <v>0</v>
      </c>
      <c r="Q16" s="2"/>
      <c r="R16" s="2"/>
      <c r="S16" s="2"/>
      <c r="T16" s="2"/>
      <c r="U16" s="2"/>
      <c r="V16" s="6"/>
      <c r="W16" s="6"/>
      <c r="X16" s="6"/>
      <c r="Y16" s="6"/>
      <c r="Z16" s="6"/>
      <c r="AA16" s="6"/>
      <c r="AB16" s="6"/>
      <c r="AC16" s="6"/>
      <c r="AD16" s="6"/>
      <c r="AE16" s="18"/>
      <c r="AF16" s="2"/>
    </row>
    <row r="17" spans="4:32" s="1" customFormat="1" ht="15" customHeight="1" thickBot="1">
      <c r="D17" s="28"/>
      <c r="E17" s="73"/>
      <c r="F17" s="73"/>
      <c r="G17" s="74">
        <f t="shared" si="5"/>
        <v>0</v>
      </c>
      <c r="H17" s="73"/>
      <c r="I17" s="74">
        <f t="shared" si="6"/>
        <v>0</v>
      </c>
      <c r="J17" s="74">
        <f>SUM(I17)/1000*6.1</f>
        <v>0</v>
      </c>
      <c r="K17" s="75"/>
      <c r="L17" s="99">
        <f t="shared" si="0"/>
        <v>0</v>
      </c>
      <c r="M17" s="74">
        <f t="shared" si="1"/>
        <v>0</v>
      </c>
      <c r="N17" s="108">
        <f t="shared" si="2"/>
        <v>0</v>
      </c>
      <c r="O17" s="37">
        <f t="shared" si="3"/>
        <v>0</v>
      </c>
      <c r="P17" s="120">
        <f t="shared" si="4"/>
        <v>0</v>
      </c>
      <c r="Q17" s="2"/>
      <c r="R17" s="2"/>
      <c r="S17" s="2"/>
      <c r="T17" s="2"/>
      <c r="U17" s="2"/>
      <c r="V17" s="6"/>
      <c r="W17" s="6"/>
      <c r="X17" s="6"/>
      <c r="Y17" s="6"/>
      <c r="Z17" s="6"/>
      <c r="AA17" s="6"/>
      <c r="AB17" s="6"/>
      <c r="AC17" s="6"/>
      <c r="AD17" s="6"/>
      <c r="AE17" s="18"/>
      <c r="AF17" s="2"/>
    </row>
    <row r="18" spans="4:32" s="1" customFormat="1" ht="15" customHeight="1">
      <c r="D18" s="29" t="s">
        <v>16</v>
      </c>
      <c r="E18" s="49"/>
      <c r="F18" s="58"/>
      <c r="G18" s="34">
        <f t="shared" si="5"/>
        <v>0</v>
      </c>
      <c r="H18" s="49"/>
      <c r="I18" s="34">
        <f t="shared" si="6"/>
        <v>0</v>
      </c>
      <c r="J18" s="34">
        <f>SUM(I18)/1000*3.42</f>
        <v>0</v>
      </c>
      <c r="K18" s="58"/>
      <c r="L18" s="95">
        <f>SUM(H18*5.6,J18,K18*0.92,H18*2.5)</f>
        <v>0</v>
      </c>
      <c r="M18" s="34">
        <f aca="true" t="shared" si="7" ref="M18:M27">SUM(E18)*F18/1000000*H18*12.5</f>
        <v>0</v>
      </c>
      <c r="N18" s="105">
        <f t="shared" si="2"/>
        <v>0</v>
      </c>
      <c r="O18" s="34">
        <f t="shared" si="3"/>
        <v>0</v>
      </c>
      <c r="P18" s="119">
        <f t="shared" si="4"/>
        <v>0</v>
      </c>
      <c r="Q18" s="7"/>
      <c r="R18" s="7"/>
      <c r="S18" s="7"/>
      <c r="T18" s="7"/>
      <c r="U18" s="7"/>
      <c r="V18" s="19"/>
      <c r="W18" s="19"/>
      <c r="X18" s="19"/>
      <c r="Y18" s="19"/>
      <c r="Z18" s="19"/>
      <c r="AA18" s="19"/>
      <c r="AB18" s="19"/>
      <c r="AC18" s="19"/>
      <c r="AD18" s="19"/>
      <c r="AE18" s="18"/>
      <c r="AF18" s="2"/>
    </row>
    <row r="19" spans="4:32" s="1" customFormat="1" ht="15" customHeight="1">
      <c r="D19" s="89"/>
      <c r="E19" s="90"/>
      <c r="F19" s="91"/>
      <c r="G19" s="36">
        <f>SUM(E19,F19)*2</f>
        <v>0</v>
      </c>
      <c r="H19" s="50"/>
      <c r="I19" s="36">
        <f>SUM(G19)*H19</f>
        <v>0</v>
      </c>
      <c r="J19" s="36">
        <f>SUM(I19)/1000*3.42</f>
        <v>0</v>
      </c>
      <c r="K19" s="59"/>
      <c r="L19" s="96">
        <f>SUM(H19*5.6,J19,K19*0.92,H19*2.5)</f>
        <v>0</v>
      </c>
      <c r="M19" s="36">
        <f>SUM(E19)*F19/1000000*H19*12.5</f>
        <v>0</v>
      </c>
      <c r="N19" s="106">
        <f>SUM(H19*3.5,L19,M19)</f>
        <v>0</v>
      </c>
      <c r="O19" s="36">
        <f>SUM(G19)*H19/1000000*J19*15.5</f>
        <v>0</v>
      </c>
      <c r="P19" s="117">
        <f>SUM(O19*3.5,L19,O19)</f>
        <v>0</v>
      </c>
      <c r="Q19" s="7"/>
      <c r="R19" s="7"/>
      <c r="S19" s="7"/>
      <c r="T19" s="7"/>
      <c r="U19" s="7"/>
      <c r="V19" s="19"/>
      <c r="W19" s="19"/>
      <c r="X19" s="19"/>
      <c r="Y19" s="19"/>
      <c r="Z19" s="19"/>
      <c r="AA19" s="19"/>
      <c r="AB19" s="19"/>
      <c r="AC19" s="19"/>
      <c r="AD19" s="19"/>
      <c r="AE19" s="18"/>
      <c r="AF19" s="2"/>
    </row>
    <row r="20" spans="4:32" s="1" customFormat="1" ht="15" customHeight="1">
      <c r="D20" s="89"/>
      <c r="E20" s="90"/>
      <c r="F20" s="91"/>
      <c r="G20" s="36">
        <f>SUM(E20,F20)*2</f>
        <v>0</v>
      </c>
      <c r="H20" s="50"/>
      <c r="I20" s="36">
        <f>SUM(G20)*H20</f>
        <v>0</v>
      </c>
      <c r="J20" s="36">
        <f>SUM(I20)/1000*3.42</f>
        <v>0</v>
      </c>
      <c r="K20" s="59"/>
      <c r="L20" s="96">
        <f>SUM(H20*5.6,J20,K20*0.92,H20*2.5)</f>
        <v>0</v>
      </c>
      <c r="M20" s="36">
        <f>SUM(E20)*F20/1000000*H20*12.5</f>
        <v>0</v>
      </c>
      <c r="N20" s="106">
        <f>SUM(H20*3.5,L20,M20)</f>
        <v>0</v>
      </c>
      <c r="O20" s="36">
        <f>SUM(G20)*H20/1000000*J20*15.5</f>
        <v>0</v>
      </c>
      <c r="P20" s="117">
        <f>SUM(O20*3.5,L20,O20)</f>
        <v>0</v>
      </c>
      <c r="Q20" s="7"/>
      <c r="R20" s="7"/>
      <c r="S20" s="7"/>
      <c r="T20" s="7"/>
      <c r="U20" s="7"/>
      <c r="V20" s="19"/>
      <c r="W20" s="19"/>
      <c r="X20" s="19"/>
      <c r="Y20" s="19"/>
      <c r="Z20" s="19"/>
      <c r="AA20" s="19"/>
      <c r="AB20" s="19"/>
      <c r="AC20" s="19"/>
      <c r="AD20" s="19"/>
      <c r="AE20" s="18"/>
      <c r="AF20" s="2"/>
    </row>
    <row r="21" spans="4:32" s="1" customFormat="1" ht="15" customHeight="1">
      <c r="D21" s="30"/>
      <c r="E21" s="50"/>
      <c r="F21" s="59"/>
      <c r="G21" s="36">
        <f t="shared" si="5"/>
        <v>0</v>
      </c>
      <c r="H21" s="50"/>
      <c r="I21" s="36">
        <f t="shared" si="6"/>
        <v>0</v>
      </c>
      <c r="J21" s="36">
        <f>SUM(I21)/1000*3.42</f>
        <v>0</v>
      </c>
      <c r="K21" s="59"/>
      <c r="L21" s="96">
        <f>SUM(H21*5.6,J21,K21*0.92,H21*2.5)</f>
        <v>0</v>
      </c>
      <c r="M21" s="36">
        <f t="shared" si="7"/>
        <v>0</v>
      </c>
      <c r="N21" s="106">
        <f t="shared" si="2"/>
        <v>0</v>
      </c>
      <c r="O21" s="36">
        <f t="shared" si="3"/>
        <v>0</v>
      </c>
      <c r="P21" s="117">
        <f t="shared" si="4"/>
        <v>0</v>
      </c>
      <c r="Q21" s="7"/>
      <c r="R21" s="7"/>
      <c r="S21" s="7"/>
      <c r="T21" s="7"/>
      <c r="U21" s="7"/>
      <c r="V21" s="19"/>
      <c r="W21" s="19"/>
      <c r="X21" s="19"/>
      <c r="Y21" s="19"/>
      <c r="Z21" s="19"/>
      <c r="AA21" s="19"/>
      <c r="AB21" s="19"/>
      <c r="AC21" s="19"/>
      <c r="AD21" s="19"/>
      <c r="AE21" s="18"/>
      <c r="AF21" s="2"/>
    </row>
    <row r="22" spans="4:32" s="1" customFormat="1" ht="15" customHeight="1">
      <c r="D22" s="30"/>
      <c r="E22" s="50"/>
      <c r="F22" s="59"/>
      <c r="G22" s="36">
        <f t="shared" si="5"/>
        <v>0</v>
      </c>
      <c r="H22" s="50"/>
      <c r="I22" s="36">
        <f t="shared" si="6"/>
        <v>0</v>
      </c>
      <c r="J22" s="36">
        <f>SUM(I22)/1000*3.42</f>
        <v>0</v>
      </c>
      <c r="K22" s="59"/>
      <c r="L22" s="96">
        <f>SUM(H22*5.6,J22,K22*0.92,H22*2.5)</f>
        <v>0</v>
      </c>
      <c r="M22" s="36">
        <f t="shared" si="7"/>
        <v>0</v>
      </c>
      <c r="N22" s="106">
        <f t="shared" si="2"/>
        <v>0</v>
      </c>
      <c r="O22" s="36">
        <f t="shared" si="3"/>
        <v>0</v>
      </c>
      <c r="P22" s="117">
        <f t="shared" si="4"/>
        <v>0</v>
      </c>
      <c r="Q22" s="7"/>
      <c r="R22" s="7"/>
      <c r="S22" s="7"/>
      <c r="T22" s="7"/>
      <c r="U22" s="7"/>
      <c r="V22" s="19"/>
      <c r="W22" s="19"/>
      <c r="X22" s="19"/>
      <c r="Y22" s="19"/>
      <c r="Z22" s="19"/>
      <c r="AA22" s="19"/>
      <c r="AB22" s="19"/>
      <c r="AC22" s="19"/>
      <c r="AD22" s="19"/>
      <c r="AE22" s="18"/>
      <c r="AF22" s="2"/>
    </row>
    <row r="23" spans="4:32" s="1" customFormat="1" ht="15" customHeight="1" thickBot="1">
      <c r="D23" s="31"/>
      <c r="E23" s="51"/>
      <c r="F23" s="60"/>
      <c r="G23" s="37">
        <f t="shared" si="5"/>
        <v>0</v>
      </c>
      <c r="H23" s="51"/>
      <c r="I23" s="37">
        <f t="shared" si="6"/>
        <v>0</v>
      </c>
      <c r="J23" s="37">
        <f>SUM(I23)/1000*3.42</f>
        <v>0</v>
      </c>
      <c r="K23" s="60"/>
      <c r="L23" s="100">
        <f>SUM(H23*5.6,J23,K23*0.92,H23*2.5)</f>
        <v>0</v>
      </c>
      <c r="M23" s="37">
        <f t="shared" si="7"/>
        <v>0</v>
      </c>
      <c r="N23" s="108">
        <f t="shared" si="2"/>
        <v>0</v>
      </c>
      <c r="O23" s="37">
        <f t="shared" si="3"/>
        <v>0</v>
      </c>
      <c r="P23" s="120">
        <f t="shared" si="4"/>
        <v>0</v>
      </c>
      <c r="Q23" s="7"/>
      <c r="R23" s="7"/>
      <c r="S23" s="7"/>
      <c r="T23" s="7"/>
      <c r="U23" s="7"/>
      <c r="V23" s="19"/>
      <c r="W23" s="19"/>
      <c r="X23" s="19"/>
      <c r="Y23" s="19"/>
      <c r="Z23" s="19"/>
      <c r="AA23" s="19"/>
      <c r="AB23" s="19"/>
      <c r="AC23" s="19"/>
      <c r="AD23" s="19"/>
      <c r="AE23" s="18"/>
      <c r="AF23" s="2"/>
    </row>
    <row r="24" spans="4:32" ht="15" customHeight="1" thickBot="1">
      <c r="D24" s="84" t="s">
        <v>17</v>
      </c>
      <c r="E24" s="85"/>
      <c r="F24" s="73"/>
      <c r="G24" s="74">
        <f t="shared" si="5"/>
        <v>0</v>
      </c>
      <c r="H24" s="73"/>
      <c r="I24" s="74">
        <f t="shared" si="6"/>
        <v>0</v>
      </c>
      <c r="J24" s="74">
        <f>SUM(I24)/1000*6.1</f>
        <v>0</v>
      </c>
      <c r="K24" s="75"/>
      <c r="L24" s="99">
        <f>SUM(H24*5.6,J24,K24*0.42,H24*4.72)</f>
        <v>0</v>
      </c>
      <c r="M24" s="74">
        <f t="shared" si="7"/>
        <v>0</v>
      </c>
      <c r="N24" s="109">
        <f t="shared" si="2"/>
        <v>0</v>
      </c>
      <c r="O24" s="77">
        <f t="shared" si="3"/>
        <v>0</v>
      </c>
      <c r="P24" s="116">
        <f t="shared" si="4"/>
        <v>0</v>
      </c>
      <c r="Q24" s="2"/>
      <c r="R24" s="2"/>
      <c r="S24" s="2"/>
      <c r="T24" s="2"/>
      <c r="U24" s="2"/>
      <c r="V24" s="6"/>
      <c r="W24" s="6"/>
      <c r="X24" s="6"/>
      <c r="Y24" s="6"/>
      <c r="Z24" s="6"/>
      <c r="AA24" s="6"/>
      <c r="AB24" s="6"/>
      <c r="AC24" s="6"/>
      <c r="AD24" s="6"/>
      <c r="AE24" s="23"/>
      <c r="AF24" s="5"/>
    </row>
    <row r="25" spans="3:32" ht="15" customHeight="1" thickBot="1">
      <c r="C25"/>
      <c r="D25" s="43" t="s">
        <v>19</v>
      </c>
      <c r="E25" s="55"/>
      <c r="F25" s="61"/>
      <c r="G25" s="38">
        <f t="shared" si="5"/>
        <v>0</v>
      </c>
      <c r="H25" s="52"/>
      <c r="I25" s="38">
        <f t="shared" si="6"/>
        <v>0</v>
      </c>
      <c r="J25" s="38">
        <f>SUM(I25)/1000*6.43</f>
        <v>0</v>
      </c>
      <c r="K25" s="61"/>
      <c r="L25" s="95">
        <f>SUM(H25*5.6,J25,K25*0.42,H25*4.72)</f>
        <v>0</v>
      </c>
      <c r="M25" s="38">
        <f t="shared" si="7"/>
        <v>0</v>
      </c>
      <c r="N25" s="110">
        <f t="shared" si="2"/>
        <v>0</v>
      </c>
      <c r="O25" s="65">
        <f t="shared" si="3"/>
        <v>0</v>
      </c>
      <c r="P25" s="119">
        <f t="shared" si="4"/>
        <v>0</v>
      </c>
      <c r="Q25" s="8"/>
      <c r="R25" s="8"/>
      <c r="S25" s="8"/>
      <c r="T25" s="8"/>
      <c r="U25" s="8"/>
      <c r="V25" s="21"/>
      <c r="W25" s="21"/>
      <c r="X25" s="21"/>
      <c r="Y25" s="21"/>
      <c r="Z25" s="21"/>
      <c r="AA25" s="21"/>
      <c r="AB25" s="8"/>
      <c r="AC25" s="8"/>
      <c r="AD25" s="8"/>
      <c r="AE25" s="23"/>
      <c r="AF25" s="5"/>
    </row>
    <row r="26" spans="4:32" s="1" customFormat="1" ht="15" customHeight="1" thickBot="1">
      <c r="D26" s="43" t="s">
        <v>18</v>
      </c>
      <c r="E26" s="55"/>
      <c r="F26" s="52"/>
      <c r="G26" s="38">
        <f t="shared" si="5"/>
        <v>0</v>
      </c>
      <c r="H26" s="52"/>
      <c r="I26" s="38">
        <f t="shared" si="6"/>
        <v>0</v>
      </c>
      <c r="J26" s="38">
        <f>SUM(I26)/1000*5.43</f>
        <v>0</v>
      </c>
      <c r="K26" s="61"/>
      <c r="L26" s="95">
        <f>SUM(H26*5.6,J26,K26*0.42,H26*4.72)</f>
        <v>0</v>
      </c>
      <c r="M26" s="38">
        <f t="shared" si="7"/>
        <v>0</v>
      </c>
      <c r="N26" s="110">
        <f t="shared" si="2"/>
        <v>0</v>
      </c>
      <c r="O26" s="65">
        <f t="shared" si="3"/>
        <v>0</v>
      </c>
      <c r="P26" s="119">
        <f t="shared" si="4"/>
        <v>0</v>
      </c>
      <c r="Q26" s="2"/>
      <c r="R26" s="2"/>
      <c r="S26" s="2"/>
      <c r="T26" s="2"/>
      <c r="U26" s="2"/>
      <c r="V26" s="6"/>
      <c r="W26" s="6"/>
      <c r="X26" s="6"/>
      <c r="Y26" s="6"/>
      <c r="Z26" s="6"/>
      <c r="AA26" s="6"/>
      <c r="AB26" s="6"/>
      <c r="AC26" s="6"/>
      <c r="AD26" s="6"/>
      <c r="AE26" s="18"/>
      <c r="AF26" s="2"/>
    </row>
    <row r="27" spans="3:34" ht="15" customHeight="1" thickBot="1">
      <c r="C27"/>
      <c r="D27" s="43" t="s">
        <v>20</v>
      </c>
      <c r="E27" s="56"/>
      <c r="F27" s="62"/>
      <c r="G27" s="40">
        <f t="shared" si="5"/>
        <v>0</v>
      </c>
      <c r="H27" s="53"/>
      <c r="I27" s="40">
        <f t="shared" si="6"/>
        <v>0</v>
      </c>
      <c r="J27" s="40">
        <f>SUM(I27)/1000*5.4</f>
        <v>0</v>
      </c>
      <c r="K27" s="62"/>
      <c r="L27" s="98">
        <f>SUM(H27*5.6,J27,K27*0.42,H27*4.72)</f>
        <v>0</v>
      </c>
      <c r="M27" s="40">
        <f t="shared" si="7"/>
        <v>0</v>
      </c>
      <c r="N27" s="111">
        <f t="shared" si="2"/>
        <v>0</v>
      </c>
      <c r="O27" s="65">
        <f t="shared" si="3"/>
        <v>0</v>
      </c>
      <c r="P27" s="119">
        <f t="shared" si="4"/>
        <v>0</v>
      </c>
      <c r="Q27" s="8"/>
      <c r="R27" s="8"/>
      <c r="S27" s="8"/>
      <c r="T27" s="8"/>
      <c r="U27" s="8"/>
      <c r="V27" s="20"/>
      <c r="W27" s="8"/>
      <c r="X27" s="8"/>
      <c r="Y27" s="8"/>
      <c r="Z27" s="8"/>
      <c r="AA27" s="8"/>
      <c r="AB27" s="8"/>
      <c r="AC27" s="8"/>
      <c r="AD27" s="8"/>
      <c r="AE27" s="23"/>
      <c r="AF27" s="5"/>
      <c r="AG27" s="22"/>
      <c r="AH27" s="22"/>
    </row>
    <row r="28" spans="4:32" s="1" customFormat="1" ht="15" customHeight="1" thickBot="1">
      <c r="D28" s="43" t="s">
        <v>21</v>
      </c>
      <c r="E28" s="92" t="s">
        <v>27</v>
      </c>
      <c r="F28" s="92" t="s">
        <v>28</v>
      </c>
      <c r="G28" s="44"/>
      <c r="H28" s="54"/>
      <c r="I28" s="44"/>
      <c r="J28" s="44"/>
      <c r="K28" s="64"/>
      <c r="L28" s="101"/>
      <c r="M28" s="44"/>
      <c r="N28" s="112"/>
      <c r="O28" s="41"/>
      <c r="P28" s="12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4:32" ht="15" customHeight="1" thickBot="1">
      <c r="D29" s="43" t="s">
        <v>22</v>
      </c>
      <c r="E29" s="57" t="s">
        <v>27</v>
      </c>
      <c r="F29" s="92" t="s">
        <v>28</v>
      </c>
      <c r="G29" s="45"/>
      <c r="H29" s="46"/>
      <c r="I29" s="45"/>
      <c r="J29" s="45"/>
      <c r="K29" s="46"/>
      <c r="L29" s="102"/>
      <c r="M29" s="45"/>
      <c r="N29" s="113"/>
      <c r="O29" s="42"/>
      <c r="P29" s="122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5"/>
      <c r="AF29" s="5"/>
    </row>
    <row r="30" spans="4:32" s="1" customFormat="1" ht="15" customHeight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2"/>
      <c r="AF30" s="2"/>
    </row>
    <row r="31" spans="3:32" ht="15" customHeight="1">
      <c r="C31"/>
      <c r="D31" s="63" t="s">
        <v>23</v>
      </c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  <c r="S31" s="12"/>
      <c r="T31" s="12"/>
      <c r="U31" s="13"/>
      <c r="V31" s="13"/>
      <c r="W31" s="14"/>
      <c r="X31" s="14"/>
      <c r="Y31" s="14"/>
      <c r="Z31" s="14"/>
      <c r="AA31" s="14"/>
      <c r="AB31" s="14"/>
      <c r="AC31" s="14"/>
      <c r="AD31" s="14"/>
      <c r="AE31" s="5"/>
      <c r="AF31" s="5"/>
    </row>
    <row r="32" spans="4:32" s="1" customFormat="1" ht="15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2"/>
      <c r="AF32" s="2"/>
    </row>
    <row r="33" spans="4:32" ht="15" customHeight="1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4"/>
      <c r="AA33" s="15"/>
      <c r="AB33" s="15"/>
      <c r="AC33" s="15"/>
      <c r="AD33" s="15"/>
      <c r="AE33" s="5"/>
      <c r="AF33" s="5"/>
    </row>
    <row r="34" spans="4:32" ht="15" customHeight="1">
      <c r="D34" s="2"/>
      <c r="E34" s="2"/>
      <c r="F34" s="2"/>
      <c r="G34" s="2"/>
      <c r="H34" s="2"/>
      <c r="I34" s="2"/>
      <c r="J34" s="2"/>
      <c r="K34" s="2"/>
      <c r="L34" s="87"/>
      <c r="M34" s="87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4"/>
      <c r="AA34" s="15"/>
      <c r="AB34" s="15"/>
      <c r="AC34" s="15"/>
      <c r="AD34" s="15"/>
      <c r="AE34" s="5"/>
      <c r="AF34" s="5"/>
    </row>
    <row r="35" spans="4:32" s="1" customFormat="1" ht="15" customHeight="1">
      <c r="D35" s="2"/>
      <c r="E35" s="2"/>
      <c r="F35" s="2"/>
      <c r="G35" s="2"/>
      <c r="H35" s="2"/>
      <c r="I35" s="2"/>
      <c r="J35" s="2"/>
      <c r="K35" s="2"/>
      <c r="L35" s="87"/>
      <c r="M35" s="87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4:32" ht="15" customHeight="1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5"/>
      <c r="AF36" s="5"/>
    </row>
    <row r="37" spans="3:32" ht="15" customHeight="1">
      <c r="C37"/>
      <c r="D37" s="8"/>
      <c r="E37" s="8"/>
      <c r="F37" s="8"/>
      <c r="G37" s="8"/>
      <c r="H37" s="8"/>
      <c r="I37" s="8"/>
      <c r="J37" s="8"/>
      <c r="K37" s="8"/>
      <c r="L37" s="86"/>
      <c r="M37" s="86"/>
      <c r="N37" s="8"/>
      <c r="O37" s="8"/>
      <c r="P37" s="8"/>
      <c r="Q37" s="8"/>
      <c r="R37" s="8"/>
      <c r="S37" s="8"/>
      <c r="T37" s="8"/>
      <c r="U37" s="17"/>
      <c r="V37" s="8"/>
      <c r="W37" s="8"/>
      <c r="X37" s="8"/>
      <c r="Y37" s="8"/>
      <c r="Z37" s="8"/>
      <c r="AA37" s="8"/>
      <c r="AB37" s="8"/>
      <c r="AC37" s="8"/>
      <c r="AD37" s="5"/>
      <c r="AE37" s="5"/>
      <c r="AF37" s="5"/>
    </row>
    <row r="38" spans="4:32" s="1" customFormat="1" ht="15" customHeight="1">
      <c r="D38" s="3"/>
      <c r="E38" s="3"/>
      <c r="F38" s="3"/>
      <c r="G38" s="3"/>
      <c r="H38" s="3"/>
      <c r="I38" s="3"/>
      <c r="J38" s="3"/>
      <c r="K38" s="3"/>
      <c r="L38" s="86"/>
      <c r="M38" s="86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2"/>
      <c r="AF38" s="2"/>
    </row>
    <row r="39" spans="4:32" ht="15" customHeight="1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5"/>
      <c r="AF39" s="5"/>
    </row>
    <row r="40" spans="4:32" ht="15" customHeight="1">
      <c r="D40" s="2"/>
      <c r="E40" s="2"/>
      <c r="F40" s="2"/>
      <c r="G40" s="2"/>
      <c r="H40" s="3"/>
      <c r="I40" s="3"/>
      <c r="J40" s="3"/>
      <c r="K40" s="3"/>
      <c r="L40" s="3"/>
      <c r="M40" s="16"/>
      <c r="N40" s="16"/>
      <c r="O40" s="16"/>
      <c r="P40" s="2"/>
      <c r="Q40" s="2"/>
      <c r="R40" s="3"/>
      <c r="S40" s="3"/>
      <c r="T40" s="3"/>
      <c r="U40" s="3"/>
      <c r="V40" s="3"/>
      <c r="W40" s="16"/>
      <c r="X40" s="16"/>
      <c r="Y40" s="16"/>
      <c r="Z40" s="16"/>
      <c r="AA40" s="16"/>
      <c r="AB40" s="16"/>
      <c r="AC40" s="16"/>
      <c r="AD40" s="3"/>
      <c r="AE40" s="5"/>
      <c r="AF40" s="5"/>
    </row>
    <row r="41" spans="4:32" ht="15" customHeight="1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5"/>
      <c r="AF41" s="5"/>
    </row>
    <row r="42" spans="4:32" ht="15" customHeight="1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5"/>
      <c r="AF42" s="5"/>
    </row>
    <row r="43" spans="4:32" ht="15" customHeight="1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5"/>
      <c r="AF43" s="5"/>
    </row>
    <row r="44" spans="4:32" ht="15" customHeight="1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5"/>
      <c r="AF44" s="5"/>
    </row>
    <row r="45" spans="4:32" ht="15" customHeight="1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5"/>
      <c r="AF45" s="5"/>
    </row>
    <row r="46" spans="4:32" ht="15" customHeight="1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5"/>
      <c r="AA46" s="2"/>
      <c r="AB46" s="2"/>
      <c r="AC46" s="2"/>
      <c r="AD46" s="2"/>
      <c r="AE46" s="5"/>
      <c r="AF46" s="5"/>
    </row>
    <row r="47" spans="4:32" ht="15" customHeight="1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5"/>
      <c r="AF47" s="5"/>
    </row>
    <row r="48" spans="4:32" ht="15" customHeight="1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5"/>
      <c r="AF48" s="5"/>
    </row>
    <row r="49" spans="4:32" ht="15" customHeight="1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5"/>
      <c r="AF49" s="5"/>
    </row>
    <row r="50" spans="4:32" ht="15" customHeight="1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5"/>
      <c r="AF50" s="5"/>
    </row>
    <row r="51" spans="4:32" ht="15" customHeight="1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5"/>
      <c r="AF51" s="5"/>
    </row>
    <row r="52" spans="4:32" ht="15" customHeight="1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5"/>
      <c r="AF52" s="5"/>
    </row>
    <row r="53" spans="4:32" ht="15" customHeight="1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5"/>
      <c r="AF53" s="5"/>
    </row>
    <row r="54" spans="4:32" ht="15" customHeight="1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5"/>
      <c r="AF54" s="5"/>
    </row>
    <row r="55" spans="4:32" ht="15" customHeight="1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5"/>
      <c r="AF55" s="5"/>
    </row>
    <row r="56" spans="4:32" ht="15" customHeight="1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5"/>
      <c r="AF56" s="5"/>
    </row>
    <row r="57" spans="4:32" ht="15" customHeight="1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5"/>
      <c r="AF57" s="5"/>
    </row>
    <row r="58" spans="4:32" ht="15" customHeight="1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5"/>
      <c r="AF58" s="5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3">
    <mergeCell ref="L37:M38"/>
    <mergeCell ref="L34:M35"/>
    <mergeCell ref="D2:N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Brush" shapeId="4029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Петухова "ООО Норд"</dc:creator>
  <cp:keywords/>
  <dc:description/>
  <cp:lastModifiedBy>Ирина Петухова "ООО Норд"</cp:lastModifiedBy>
  <cp:lastPrinted>2015-08-21T09:37:42Z</cp:lastPrinted>
  <dcterms:created xsi:type="dcterms:W3CDTF">2015-08-21T09:37:42Z</dcterms:created>
  <dcterms:modified xsi:type="dcterms:W3CDTF">2016-03-30T12:08:37Z</dcterms:modified>
  <cp:category/>
  <cp:version/>
  <cp:contentType/>
  <cp:contentStatus/>
  <cp:revision>1</cp:revision>
</cp:coreProperties>
</file>